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/>
  </bookViews>
  <sheets>
    <sheet name="Таблица" sheetId="1" r:id="rId1"/>
  </sheets>
  <calcPr calcId="144525"/>
</workbook>
</file>

<file path=xl/calcChain.xml><?xml version="1.0" encoding="utf-8"?>
<calcChain xmlns="http://schemas.openxmlformats.org/spreadsheetml/2006/main">
  <c r="U31" i="1" l="1"/>
  <c r="T31" i="1"/>
  <c r="S31" i="1"/>
  <c r="R31" i="1"/>
  <c r="Q31" i="1"/>
  <c r="P31" i="1"/>
  <c r="B31" i="1"/>
  <c r="U30" i="1"/>
  <c r="T30" i="1"/>
  <c r="S30" i="1"/>
  <c r="R30" i="1"/>
  <c r="Q30" i="1"/>
  <c r="P30" i="1"/>
  <c r="B30" i="1"/>
  <c r="U29" i="1"/>
  <c r="T29" i="1"/>
  <c r="S29" i="1"/>
  <c r="R29" i="1"/>
  <c r="Q29" i="1"/>
  <c r="P29" i="1"/>
  <c r="B29" i="1"/>
  <c r="U28" i="1"/>
  <c r="T28" i="1"/>
  <c r="S28" i="1"/>
  <c r="R28" i="1"/>
  <c r="Q28" i="1"/>
  <c r="P28" i="1"/>
  <c r="B28" i="1"/>
  <c r="U27" i="1"/>
  <c r="T27" i="1"/>
  <c r="S27" i="1"/>
  <c r="R27" i="1"/>
  <c r="Q27" i="1"/>
  <c r="P27" i="1"/>
  <c r="B27" i="1"/>
  <c r="U26" i="1"/>
  <c r="T26" i="1"/>
  <c r="S26" i="1"/>
  <c r="R26" i="1"/>
  <c r="Q26" i="1"/>
  <c r="P26" i="1"/>
  <c r="B26" i="1"/>
  <c r="U25" i="1"/>
  <c r="T25" i="1"/>
  <c r="S25" i="1"/>
  <c r="R25" i="1"/>
  <c r="Q25" i="1"/>
  <c r="P25" i="1"/>
  <c r="B25" i="1"/>
  <c r="U24" i="1"/>
  <c r="T24" i="1"/>
  <c r="S24" i="1"/>
  <c r="R24" i="1"/>
  <c r="Q24" i="1"/>
  <c r="P24" i="1"/>
  <c r="B24" i="1"/>
  <c r="U23" i="1"/>
  <c r="T23" i="1"/>
  <c r="S23" i="1"/>
  <c r="R23" i="1"/>
  <c r="Q23" i="1"/>
  <c r="P23" i="1"/>
  <c r="B23" i="1"/>
  <c r="U22" i="1"/>
  <c r="T22" i="1"/>
  <c r="S22" i="1"/>
  <c r="R22" i="1"/>
  <c r="Q22" i="1"/>
  <c r="P22" i="1"/>
  <c r="B22" i="1"/>
  <c r="U21" i="1"/>
  <c r="T21" i="1"/>
  <c r="S21" i="1"/>
  <c r="R21" i="1"/>
  <c r="Q21" i="1"/>
  <c r="P21" i="1"/>
  <c r="B21" i="1"/>
  <c r="U20" i="1"/>
  <c r="T20" i="1"/>
  <c r="S20" i="1"/>
  <c r="R20" i="1"/>
  <c r="Q20" i="1"/>
  <c r="P20" i="1"/>
  <c r="B20" i="1"/>
  <c r="U19" i="1"/>
  <c r="T19" i="1"/>
  <c r="S19" i="1"/>
  <c r="R19" i="1"/>
  <c r="Q19" i="1"/>
  <c r="P19" i="1"/>
  <c r="B19" i="1"/>
  <c r="U18" i="1"/>
  <c r="T18" i="1"/>
  <c r="S18" i="1"/>
  <c r="R18" i="1"/>
  <c r="Q18" i="1"/>
  <c r="P18" i="1"/>
  <c r="B18" i="1"/>
  <c r="U17" i="1"/>
  <c r="T17" i="1"/>
  <c r="S17" i="1"/>
  <c r="R17" i="1"/>
  <c r="Q17" i="1"/>
  <c r="P17" i="1"/>
  <c r="B17" i="1"/>
  <c r="U16" i="1"/>
  <c r="T16" i="1"/>
  <c r="S16" i="1"/>
  <c r="R16" i="1"/>
  <c r="Q16" i="1"/>
  <c r="P16" i="1"/>
  <c r="B16" i="1"/>
  <c r="O15" i="1"/>
  <c r="U15" i="1" s="1"/>
  <c r="N15" i="1"/>
  <c r="T15" i="1" s="1"/>
  <c r="M15" i="1"/>
  <c r="S15" i="1" s="1"/>
  <c r="L15" i="1"/>
  <c r="R15" i="1" s="1"/>
  <c r="K15" i="1"/>
  <c r="Q15" i="1" s="1"/>
  <c r="J15" i="1"/>
  <c r="P15" i="1" s="1"/>
  <c r="I15" i="1"/>
  <c r="H15" i="1"/>
  <c r="G15" i="1"/>
  <c r="F15" i="1"/>
  <c r="E15" i="1"/>
  <c r="D15" i="1"/>
  <c r="B15" i="1"/>
  <c r="U14" i="1"/>
  <c r="T14" i="1"/>
  <c r="S14" i="1"/>
  <c r="R14" i="1"/>
  <c r="Q14" i="1"/>
  <c r="P14" i="1"/>
  <c r="U13" i="1"/>
  <c r="T13" i="1"/>
  <c r="S13" i="1"/>
  <c r="R13" i="1"/>
  <c r="Q13" i="1"/>
  <c r="P13" i="1"/>
  <c r="B13" i="1"/>
  <c r="O12" i="1"/>
  <c r="U12" i="1" s="1"/>
  <c r="N12" i="1"/>
  <c r="T12" i="1" s="1"/>
  <c r="M12" i="1"/>
  <c r="S12" i="1" s="1"/>
  <c r="L12" i="1"/>
  <c r="R12" i="1" s="1"/>
  <c r="K12" i="1"/>
  <c r="Q12" i="1" s="1"/>
  <c r="J12" i="1"/>
  <c r="P12" i="1" s="1"/>
  <c r="I12" i="1"/>
  <c r="H12" i="1"/>
  <c r="G12" i="1"/>
  <c r="F12" i="1"/>
  <c r="E12" i="1"/>
  <c r="D12" i="1"/>
  <c r="B12" i="1"/>
  <c r="B9" i="1"/>
  <c r="N8" i="1"/>
  <c r="T8" i="1" s="1"/>
  <c r="M8" i="1"/>
  <c r="S8" i="1" s="1"/>
  <c r="L8" i="1"/>
  <c r="R8" i="1" s="1"/>
  <c r="K8" i="1"/>
  <c r="Q8" i="1" s="1"/>
  <c r="J8" i="1"/>
  <c r="P8" i="1" s="1"/>
  <c r="I8" i="1"/>
  <c r="H8" i="1"/>
  <c r="G8" i="1"/>
  <c r="F8" i="1"/>
  <c r="E8" i="1"/>
  <c r="D8" i="1"/>
  <c r="O8" i="1" l="1"/>
  <c r="U8" i="1" s="1"/>
</calcChain>
</file>

<file path=xl/sharedStrings.xml><?xml version="1.0" encoding="utf-8"?>
<sst xmlns="http://schemas.openxmlformats.org/spreadsheetml/2006/main" count="52" uniqueCount="40">
  <si>
    <t>Прогноз социально-экономического развития</t>
  </si>
  <si>
    <t>по городским и сельским поселениям муниципального района (городского округа)</t>
  </si>
  <si>
    <t>Источник данных: Данные муниципальных образований
Территория: Спасский район</t>
  </si>
  <si>
    <t>№ п/п</t>
  </si>
  <si>
    <t>Наименование города,  района,  поселений</t>
  </si>
  <si>
    <t>Среднесписочная численность работников предприятий и организаций, человек</t>
  </si>
  <si>
    <t>Фонд заработной платы, тыс.руб.</t>
  </si>
  <si>
    <t>Среднемесячная заработная  плата, руб.</t>
  </si>
  <si>
    <t>2019 г. Отчет</t>
  </si>
  <si>
    <t>2020 г. Отчет</t>
  </si>
  <si>
    <t>2021 г. Оценка</t>
  </si>
  <si>
    <t>2022 г. Прогноз</t>
  </si>
  <si>
    <t>2023 г. Прогноз</t>
  </si>
  <si>
    <t>2024 г. Прогноз</t>
  </si>
  <si>
    <t>В целом по району и городу</t>
  </si>
  <si>
    <t>ФЗП для соответствия</t>
  </si>
  <si>
    <t>в том числе:</t>
  </si>
  <si>
    <t>Городские поселения</t>
  </si>
  <si>
    <t>г.Болгар</t>
  </si>
  <si>
    <t>Сельские поселения</t>
  </si>
  <si>
    <t xml:space="preserve">Аграмаковское </t>
  </si>
  <si>
    <t>Антоновское</t>
  </si>
  <si>
    <t>Бураковское</t>
  </si>
  <si>
    <t>Измерское</t>
  </si>
  <si>
    <t>Иске-Рязапское</t>
  </si>
  <si>
    <t>Кимовское</t>
  </si>
  <si>
    <t>Краснослободское</t>
  </si>
  <si>
    <t>Кузнечихинское</t>
  </si>
  <si>
    <t>Кураловское</t>
  </si>
  <si>
    <t>Никольское</t>
  </si>
  <si>
    <t>Полянское</t>
  </si>
  <si>
    <t>Приволжское</t>
  </si>
  <si>
    <t>Среднеюрткульское</t>
  </si>
  <si>
    <t>Трехозерское</t>
  </si>
  <si>
    <t>Чэчэклинское</t>
  </si>
  <si>
    <t>Ямбухтинское</t>
  </si>
  <si>
    <t>Примечание: данные заполняются по месту нахождении предприятий и организаций</t>
  </si>
  <si>
    <t>Исполнитель:</t>
  </si>
  <si>
    <t>Контакт. тел.:</t>
  </si>
  <si>
    <t>Подпись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</si>
</sst>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</font>
    <font>
      <sz val="8"/>
      <name val="Arial"/>
    </font>
    <font>
      <sz val="14"/>
      <color rgb="FF000080"/>
      <name val="Tahoma"/>
    </font>
    <font>
      <b/>
      <sz val="10"/>
      <color rgb="FF000080"/>
      <name val="Tahoma"/>
    </font>
    <font>
      <b/>
      <sz val="9"/>
      <color rgb="FFFFFFFF"/>
      <name val="Tahoma"/>
    </font>
    <font>
      <sz val="9"/>
      <color rgb="FF000080"/>
      <name val="Tahoma"/>
    </font>
    <font>
      <sz val="8"/>
      <name val="Tahoma"/>
    </font>
  </fonts>
  <fills count="4">
    <fill>
      <patternFill patternType="none"/>
    </fill>
    <fill>
      <patternFill patternType="gray125"/>
    </fill>
    <fill>
      <patternFill patternType="solid">
        <fgColor rgb="FF889CCF"/>
      </patternFill>
    </fill>
    <fill>
      <patternFill patternType="solid">
        <fgColor rgb="FFF3F3F3"/>
      </patternFill>
    </fill>
  </fills>
  <borders count="7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3" fontId="6" fillId="3" borderId="3" xfId="0" applyNumberFormat="1" applyFont="1" applyFill="1" applyBorder="1" applyAlignment="1">
      <alignment horizontal="right" vertical="top"/>
    </xf>
    <xf numFmtId="164" fontId="1" fillId="3" borderId="3" xfId="0" applyNumberFormat="1" applyFont="1" applyFill="1" applyBorder="1" applyAlignment="1">
      <alignment vertical="top"/>
    </xf>
    <xf numFmtId="164" fontId="6" fillId="3" borderId="3" xfId="0" applyNumberFormat="1" applyFont="1" applyFill="1" applyBorder="1" applyAlignment="1">
      <alignment horizontal="right" vertical="top"/>
    </xf>
    <xf numFmtId="3" fontId="6" fillId="0" borderId="3" xfId="0" applyNumberFormat="1" applyFont="1" applyBorder="1" applyAlignment="1" applyProtection="1">
      <alignment horizontal="right" vertical="top"/>
      <protection locked="0"/>
    </xf>
    <xf numFmtId="4" fontId="6" fillId="0" borderId="3" xfId="0" applyNumberFormat="1" applyFont="1" applyBorder="1" applyAlignment="1" applyProtection="1">
      <alignment horizontal="right" vertical="top"/>
      <protection locked="0"/>
    </xf>
    <xf numFmtId="164" fontId="6" fillId="0" borderId="3" xfId="0" applyNumberFormat="1" applyFont="1" applyBorder="1" applyAlignment="1" applyProtection="1">
      <alignment horizontal="right"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showGridLines="0" showRowColHeaders="0" tabSelected="1" workbookViewId="0"/>
  </sheetViews>
  <sheetFormatPr defaultColWidth="10.140625" defaultRowHeight="14.45" customHeight="1" x14ac:dyDescent="0.2"/>
  <cols>
    <col min="1" max="1" width="2.140625" customWidth="1"/>
    <col min="2" max="2" width="12.7109375" customWidth="1"/>
    <col min="3" max="3" width="23.7109375" customWidth="1"/>
    <col min="4" max="15" width="10.85546875" customWidth="1"/>
    <col min="16" max="16" width="12.28515625" customWidth="1"/>
    <col min="17" max="17" width="9.7109375" customWidth="1"/>
    <col min="18" max="21" width="10.140625" customWidth="1"/>
  </cols>
  <sheetData>
    <row r="1" spans="1:21" ht="14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3.25" customHeight="1" x14ac:dyDescent="0.2">
      <c r="A2" s="1"/>
      <c r="B2" s="17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23.25" customHeight="1" x14ac:dyDescent="0.2">
      <c r="A3" s="1"/>
      <c r="B3" s="17" t="s">
        <v>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30" customHeight="1" x14ac:dyDescent="0.2">
      <c r="A4" s="1"/>
      <c r="B4" s="19" t="s">
        <v>2</v>
      </c>
      <c r="C4" s="19"/>
      <c r="D4" s="19"/>
      <c r="E4" s="19"/>
      <c r="F4" s="19"/>
      <c r="G4" s="1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4.25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27" customHeight="1" x14ac:dyDescent="0.2">
      <c r="A6" s="3"/>
      <c r="B6" s="16" t="s">
        <v>3</v>
      </c>
      <c r="C6" s="16" t="s">
        <v>4</v>
      </c>
      <c r="D6" s="16" t="s">
        <v>5</v>
      </c>
      <c r="E6" s="16"/>
      <c r="F6" s="16"/>
      <c r="G6" s="16"/>
      <c r="H6" s="16"/>
      <c r="I6" s="16"/>
      <c r="J6" s="16" t="s">
        <v>6</v>
      </c>
      <c r="K6" s="16"/>
      <c r="L6" s="16"/>
      <c r="M6" s="16"/>
      <c r="N6" s="16"/>
      <c r="O6" s="16"/>
      <c r="P6" s="16" t="s">
        <v>7</v>
      </c>
      <c r="Q6" s="16"/>
      <c r="R6" s="16"/>
      <c r="S6" s="16"/>
      <c r="T6" s="16"/>
      <c r="U6" s="16"/>
    </row>
    <row r="7" spans="1:21" ht="26.25" customHeight="1" x14ac:dyDescent="0.2">
      <c r="A7" s="3"/>
      <c r="B7" s="16"/>
      <c r="C7" s="16"/>
      <c r="D7" s="4" t="s">
        <v>8</v>
      </c>
      <c r="E7" s="4" t="s">
        <v>9</v>
      </c>
      <c r="F7" s="4" t="s">
        <v>10</v>
      </c>
      <c r="G7" s="4" t="s">
        <v>11</v>
      </c>
      <c r="H7" s="4" t="s">
        <v>12</v>
      </c>
      <c r="I7" s="4" t="s">
        <v>13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4" t="s">
        <v>13</v>
      </c>
      <c r="P7" s="4" t="s">
        <v>8</v>
      </c>
      <c r="Q7" s="4" t="s">
        <v>9</v>
      </c>
      <c r="R7" s="4" t="s">
        <v>10</v>
      </c>
      <c r="S7" s="4" t="s">
        <v>11</v>
      </c>
      <c r="T7" s="4" t="s">
        <v>12</v>
      </c>
      <c r="U7" s="4" t="s">
        <v>13</v>
      </c>
    </row>
    <row r="8" spans="1:21" ht="27" customHeight="1" x14ac:dyDescent="0.2">
      <c r="A8" s="3"/>
      <c r="B8" s="5"/>
      <c r="C8" s="6" t="s">
        <v>14</v>
      </c>
      <c r="D8" s="7">
        <f t="shared" ref="D8:O8" si="0">D12+D15</f>
        <v>3862</v>
      </c>
      <c r="E8" s="7">
        <f t="shared" si="0"/>
        <v>3640</v>
      </c>
      <c r="F8" s="7">
        <f t="shared" si="0"/>
        <v>3623</v>
      </c>
      <c r="G8" s="7">
        <f t="shared" si="0"/>
        <v>3632</v>
      </c>
      <c r="H8" s="7">
        <f t="shared" si="0"/>
        <v>3637</v>
      </c>
      <c r="I8" s="7">
        <f t="shared" si="0"/>
        <v>3636</v>
      </c>
      <c r="J8" s="8">
        <f t="shared" si="0"/>
        <v>1346288.7</v>
      </c>
      <c r="K8" s="8">
        <f t="shared" si="0"/>
        <v>1274139.2000000002</v>
      </c>
      <c r="L8" s="8">
        <f t="shared" si="0"/>
        <v>1369676.63</v>
      </c>
      <c r="M8" s="8">
        <f t="shared" si="0"/>
        <v>1467821.46</v>
      </c>
      <c r="N8" s="8">
        <f t="shared" si="0"/>
        <v>1578610.5</v>
      </c>
      <c r="O8" s="8">
        <f t="shared" si="0"/>
        <v>1694961.4</v>
      </c>
      <c r="P8" s="9">
        <f t="shared" ref="P8:U8" si="1">IF(J8=0,"",IF(D8=0,"",J8/D8/12*1000))</f>
        <v>29049.902900051788</v>
      </c>
      <c r="Q8" s="9">
        <f t="shared" si="1"/>
        <v>29169.853479853482</v>
      </c>
      <c r="R8" s="9">
        <f t="shared" si="1"/>
        <v>31504.200708436838</v>
      </c>
      <c r="S8" s="9">
        <f t="shared" si="1"/>
        <v>33677.988711453741</v>
      </c>
      <c r="T8" s="9">
        <f t="shared" si="1"/>
        <v>36170.160846851802</v>
      </c>
      <c r="U8" s="9">
        <f t="shared" si="1"/>
        <v>38846.750091675836</v>
      </c>
    </row>
    <row r="9" spans="1:21" ht="15" customHeight="1" x14ac:dyDescent="0.2">
      <c r="A9" s="3"/>
      <c r="B9" s="5" t="str">
        <f>"4.1"</f>
        <v>4.1</v>
      </c>
      <c r="C9" s="6" t="s">
        <v>15</v>
      </c>
      <c r="D9" s="7">
        <v>3862</v>
      </c>
      <c r="E9" s="7">
        <v>3640</v>
      </c>
      <c r="F9" s="7">
        <v>3623</v>
      </c>
      <c r="G9" s="7">
        <v>3632</v>
      </c>
      <c r="H9" s="7">
        <v>3637</v>
      </c>
      <c r="I9" s="7">
        <v>3636</v>
      </c>
      <c r="J9" s="9">
        <v>1346288.7</v>
      </c>
      <c r="K9" s="9">
        <v>1274139.2</v>
      </c>
      <c r="L9" s="9">
        <v>1369676.6</v>
      </c>
      <c r="M9" s="9">
        <v>1467821.52</v>
      </c>
      <c r="N9" s="9">
        <v>1578610.46</v>
      </c>
      <c r="O9" s="9">
        <v>1694961.4000000001</v>
      </c>
      <c r="P9" s="9">
        <v>29049.9</v>
      </c>
      <c r="Q9" s="9">
        <v>29169.850000000002</v>
      </c>
      <c r="R9" s="9">
        <v>31504.2</v>
      </c>
      <c r="S9" s="9">
        <v>33677.99</v>
      </c>
      <c r="T9" s="9">
        <v>36170.160000000003</v>
      </c>
      <c r="U9" s="9">
        <v>38846.75</v>
      </c>
    </row>
    <row r="10" spans="1:21" ht="14.25" customHeight="1" x14ac:dyDescent="0.2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16.5" customHeight="1" x14ac:dyDescent="0.2">
      <c r="A11" s="3"/>
      <c r="B11" s="5"/>
      <c r="C11" s="5" t="s">
        <v>16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16.5" customHeight="1" x14ac:dyDescent="0.2">
      <c r="A12" s="3"/>
      <c r="B12" s="5" t="str">
        <f>"4.2"</f>
        <v>4.2</v>
      </c>
      <c r="C12" s="5" t="s">
        <v>17</v>
      </c>
      <c r="D12" s="7">
        <f t="shared" ref="D12:O12" si="2">SUM(D13:D13)</f>
        <v>2373</v>
      </c>
      <c r="E12" s="7">
        <f t="shared" si="2"/>
        <v>2157</v>
      </c>
      <c r="F12" s="7">
        <f t="shared" si="2"/>
        <v>2167</v>
      </c>
      <c r="G12" s="7">
        <f t="shared" si="2"/>
        <v>2176</v>
      </c>
      <c r="H12" s="7">
        <f t="shared" si="2"/>
        <v>2178</v>
      </c>
      <c r="I12" s="7">
        <f t="shared" si="2"/>
        <v>2175</v>
      </c>
      <c r="J12" s="8">
        <f t="shared" si="2"/>
        <v>974156.6</v>
      </c>
      <c r="K12" s="8">
        <f t="shared" si="2"/>
        <v>891625.20000000007</v>
      </c>
      <c r="L12" s="8">
        <f t="shared" si="2"/>
        <v>960567.70000000007</v>
      </c>
      <c r="M12" s="8">
        <f t="shared" si="2"/>
        <v>1029825.9</v>
      </c>
      <c r="N12" s="8">
        <f t="shared" si="2"/>
        <v>1106627.3</v>
      </c>
      <c r="O12" s="8">
        <f t="shared" si="2"/>
        <v>1187038</v>
      </c>
      <c r="P12" s="9">
        <f t="shared" ref="P12:P31" si="3">IF(J12=0,"",IF(D12=0,"",J12/D12/12*1000))</f>
        <v>34209.741536732683</v>
      </c>
      <c r="Q12" s="9">
        <f t="shared" ref="Q12:Q31" si="4">IF(K12=0,"",IF(E12=0,"",K12/E12/12*1000))</f>
        <v>34446.963375057952</v>
      </c>
      <c r="R12" s="9">
        <f t="shared" ref="R12:R31" si="5">IF(L12=0,"",IF(F12=0,"",L12/F12/12*1000))</f>
        <v>36939.228580218434</v>
      </c>
      <c r="S12" s="9">
        <f t="shared" ref="S12:S31" si="6">IF(M12=0,"",IF(G12=0,"",M12/G12/12*1000))</f>
        <v>39438.798253676476</v>
      </c>
      <c r="T12" s="9">
        <f t="shared" ref="T12:T31" si="7">IF(N12=0,"",IF(H12=0,"",N12/H12/12*1000))</f>
        <v>42341.11187633915</v>
      </c>
      <c r="U12" s="9">
        <f t="shared" ref="U12:U31" si="8">IF(O12=0,"",IF(I12=0,"",O12/I12/12*1000))</f>
        <v>45480.383141762453</v>
      </c>
    </row>
    <row r="13" spans="1:21" ht="14.25" customHeight="1" x14ac:dyDescent="0.2">
      <c r="A13" s="3"/>
      <c r="B13" s="5" t="str">
        <f>"4.2.1"</f>
        <v>4.2.1</v>
      </c>
      <c r="C13" s="5" t="s">
        <v>18</v>
      </c>
      <c r="D13" s="10">
        <v>2373</v>
      </c>
      <c r="E13" s="10">
        <v>2157</v>
      </c>
      <c r="F13" s="11">
        <v>2167</v>
      </c>
      <c r="G13" s="11">
        <v>2176</v>
      </c>
      <c r="H13" s="11">
        <v>2178</v>
      </c>
      <c r="I13" s="11">
        <v>2175</v>
      </c>
      <c r="J13" s="12">
        <v>974156.6</v>
      </c>
      <c r="K13" s="12">
        <v>891625.20000000007</v>
      </c>
      <c r="L13" s="12">
        <v>960567.70000000007</v>
      </c>
      <c r="M13" s="12">
        <v>1029825.9</v>
      </c>
      <c r="N13" s="12">
        <v>1106627.3</v>
      </c>
      <c r="O13" s="12">
        <v>1187038</v>
      </c>
      <c r="P13" s="9">
        <f t="shared" si="3"/>
        <v>34209.741536732683</v>
      </c>
      <c r="Q13" s="9">
        <f t="shared" si="4"/>
        <v>34446.963375057952</v>
      </c>
      <c r="R13" s="9">
        <f t="shared" si="5"/>
        <v>36939.228580218434</v>
      </c>
      <c r="S13" s="9">
        <f t="shared" si="6"/>
        <v>39438.798253676476</v>
      </c>
      <c r="T13" s="9">
        <f t="shared" si="7"/>
        <v>42341.11187633915</v>
      </c>
      <c r="U13" s="9">
        <f t="shared" si="8"/>
        <v>45480.383141762453</v>
      </c>
    </row>
    <row r="14" spans="1:21" ht="14.25" customHeight="1" x14ac:dyDescent="0.2">
      <c r="A14" s="3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9" t="str">
        <f t="shared" si="3"/>
        <v/>
      </c>
      <c r="Q14" s="9" t="str">
        <f t="shared" si="4"/>
        <v/>
      </c>
      <c r="R14" s="9" t="str">
        <f t="shared" si="5"/>
        <v/>
      </c>
      <c r="S14" s="9" t="str">
        <f t="shared" si="6"/>
        <v/>
      </c>
      <c r="T14" s="9" t="str">
        <f t="shared" si="7"/>
        <v/>
      </c>
      <c r="U14" s="9" t="str">
        <f t="shared" si="8"/>
        <v/>
      </c>
    </row>
    <row r="15" spans="1:21" ht="16.5" customHeight="1" x14ac:dyDescent="0.2">
      <c r="A15" s="3"/>
      <c r="B15" s="5" t="str">
        <f>"4.3"</f>
        <v>4.3</v>
      </c>
      <c r="C15" s="5" t="s">
        <v>19</v>
      </c>
      <c r="D15" s="7">
        <f t="shared" ref="D15:O15" si="9">SUM(D16:D31)</f>
        <v>1489</v>
      </c>
      <c r="E15" s="7">
        <f t="shared" si="9"/>
        <v>1483</v>
      </c>
      <c r="F15" s="7">
        <f t="shared" si="9"/>
        <v>1456</v>
      </c>
      <c r="G15" s="7">
        <f t="shared" si="9"/>
        <v>1456</v>
      </c>
      <c r="H15" s="7">
        <f t="shared" si="9"/>
        <v>1459</v>
      </c>
      <c r="I15" s="7">
        <f t="shared" si="9"/>
        <v>1461</v>
      </c>
      <c r="J15" s="8">
        <f t="shared" si="9"/>
        <v>372132.1</v>
      </c>
      <c r="K15" s="8">
        <f t="shared" si="9"/>
        <v>382514</v>
      </c>
      <c r="L15" s="8">
        <f t="shared" si="9"/>
        <v>409108.92999999993</v>
      </c>
      <c r="M15" s="8">
        <f t="shared" si="9"/>
        <v>437995.56</v>
      </c>
      <c r="N15" s="8">
        <f t="shared" si="9"/>
        <v>471983.2</v>
      </c>
      <c r="O15" s="8">
        <f t="shared" si="9"/>
        <v>507923.39999999997</v>
      </c>
      <c r="P15" s="9">
        <f t="shared" si="3"/>
        <v>20826.734945153345</v>
      </c>
      <c r="Q15" s="9">
        <f t="shared" si="4"/>
        <v>21494.380759721284</v>
      </c>
      <c r="R15" s="9">
        <f t="shared" si="5"/>
        <v>23415.117330586076</v>
      </c>
      <c r="S15" s="9">
        <f t="shared" si="6"/>
        <v>25068.427197802197</v>
      </c>
      <c r="T15" s="9">
        <f t="shared" si="7"/>
        <v>26958.144848069456</v>
      </c>
      <c r="U15" s="9">
        <f t="shared" si="8"/>
        <v>28971.218343600271</v>
      </c>
    </row>
    <row r="16" spans="1:21" ht="14.25" customHeight="1" x14ac:dyDescent="0.2">
      <c r="A16" s="3"/>
      <c r="B16" s="5" t="str">
        <f>"4.3.1"</f>
        <v>4.3.1</v>
      </c>
      <c r="C16" s="5" t="s">
        <v>20</v>
      </c>
      <c r="D16" s="10">
        <v>92</v>
      </c>
      <c r="E16" s="10">
        <v>92</v>
      </c>
      <c r="F16" s="10">
        <v>92</v>
      </c>
      <c r="G16" s="10">
        <v>92</v>
      </c>
      <c r="H16" s="10">
        <v>92</v>
      </c>
      <c r="I16" s="10">
        <v>92</v>
      </c>
      <c r="J16" s="12">
        <v>23111.200000000001</v>
      </c>
      <c r="K16" s="12">
        <v>23732.400000000001</v>
      </c>
      <c r="L16" s="12">
        <v>25793.7</v>
      </c>
      <c r="M16" s="12">
        <v>27625.06</v>
      </c>
      <c r="N16" s="12">
        <v>29724.600000000002</v>
      </c>
      <c r="O16" s="12">
        <v>31962.799999999999</v>
      </c>
      <c r="P16" s="9">
        <f t="shared" si="3"/>
        <v>20934.057971014492</v>
      </c>
      <c r="Q16" s="9">
        <f t="shared" si="4"/>
        <v>21496.739130434788</v>
      </c>
      <c r="R16" s="9">
        <f t="shared" si="5"/>
        <v>23363.858695652172</v>
      </c>
      <c r="S16" s="9">
        <f t="shared" si="6"/>
        <v>25022.699275362316</v>
      </c>
      <c r="T16" s="9">
        <f t="shared" si="7"/>
        <v>26924.456521739132</v>
      </c>
      <c r="U16" s="9">
        <f t="shared" si="8"/>
        <v>28951.811594202896</v>
      </c>
    </row>
    <row r="17" spans="1:21" ht="14.25" customHeight="1" x14ac:dyDescent="0.2">
      <c r="A17" s="3"/>
      <c r="B17" s="5" t="str">
        <f>"4.3.2"</f>
        <v>4.3.2</v>
      </c>
      <c r="C17" s="5" t="s">
        <v>21</v>
      </c>
      <c r="D17" s="10">
        <v>139</v>
      </c>
      <c r="E17" s="10">
        <v>138</v>
      </c>
      <c r="F17" s="10">
        <v>134</v>
      </c>
      <c r="G17" s="10">
        <v>134</v>
      </c>
      <c r="H17" s="10">
        <v>134</v>
      </c>
      <c r="I17" s="10">
        <v>134</v>
      </c>
      <c r="J17" s="12">
        <v>34640.1</v>
      </c>
      <c r="K17" s="12">
        <v>35448</v>
      </c>
      <c r="L17" s="12">
        <v>37529.4</v>
      </c>
      <c r="M17" s="12">
        <v>40293.9</v>
      </c>
      <c r="N17" s="12">
        <v>43356.200000000004</v>
      </c>
      <c r="O17" s="12">
        <v>46620.9</v>
      </c>
      <c r="P17" s="9">
        <f t="shared" si="3"/>
        <v>20767.446043165466</v>
      </c>
      <c r="Q17" s="9">
        <f t="shared" si="4"/>
        <v>21405.797101449276</v>
      </c>
      <c r="R17" s="9">
        <f t="shared" si="5"/>
        <v>23339.179104477611</v>
      </c>
      <c r="S17" s="9">
        <f t="shared" si="6"/>
        <v>25058.395522388058</v>
      </c>
      <c r="T17" s="9">
        <f t="shared" si="7"/>
        <v>26962.810945273635</v>
      </c>
      <c r="U17" s="9">
        <f t="shared" si="8"/>
        <v>28993.097014925374</v>
      </c>
    </row>
    <row r="18" spans="1:21" ht="14.25" customHeight="1" x14ac:dyDescent="0.2">
      <c r="A18" s="3"/>
      <c r="B18" s="5" t="str">
        <f>"4.3.3"</f>
        <v>4.3.3</v>
      </c>
      <c r="C18" s="5" t="s">
        <v>22</v>
      </c>
      <c r="D18" s="10">
        <v>107</v>
      </c>
      <c r="E18" s="10">
        <v>107</v>
      </c>
      <c r="F18" s="10">
        <v>104</v>
      </c>
      <c r="G18" s="10">
        <v>104</v>
      </c>
      <c r="H18" s="10">
        <v>104</v>
      </c>
      <c r="I18" s="10">
        <v>104</v>
      </c>
      <c r="J18" s="12">
        <v>26886.7</v>
      </c>
      <c r="K18" s="12">
        <v>27436.600000000002</v>
      </c>
      <c r="L18" s="12">
        <v>29357.170000000002</v>
      </c>
      <c r="M18" s="12">
        <v>31291.600000000002</v>
      </c>
      <c r="N18" s="12">
        <v>33669.699999999997</v>
      </c>
      <c r="O18" s="12">
        <v>36105.1</v>
      </c>
      <c r="P18" s="9">
        <f t="shared" si="3"/>
        <v>20939.79750778816</v>
      </c>
      <c r="Q18" s="9">
        <f t="shared" si="4"/>
        <v>21368.068535825547</v>
      </c>
      <c r="R18" s="9">
        <f t="shared" si="5"/>
        <v>23523.373397435902</v>
      </c>
      <c r="S18" s="9">
        <f t="shared" si="6"/>
        <v>25073.397435897437</v>
      </c>
      <c r="T18" s="9">
        <f t="shared" si="7"/>
        <v>26978.926282051281</v>
      </c>
      <c r="U18" s="9">
        <f t="shared" si="8"/>
        <v>28930.36858974359</v>
      </c>
    </row>
    <row r="19" spans="1:21" ht="14.25" customHeight="1" x14ac:dyDescent="0.2">
      <c r="A19" s="3"/>
      <c r="B19" s="5" t="str">
        <f>"4.3.4"</f>
        <v>4.3.4</v>
      </c>
      <c r="C19" s="5" t="s">
        <v>23</v>
      </c>
      <c r="D19" s="10">
        <v>94</v>
      </c>
      <c r="E19" s="10">
        <v>94</v>
      </c>
      <c r="F19" s="10">
        <v>94</v>
      </c>
      <c r="G19" s="10">
        <v>94</v>
      </c>
      <c r="H19" s="10">
        <v>94</v>
      </c>
      <c r="I19" s="10">
        <v>94</v>
      </c>
      <c r="J19" s="12">
        <v>23565.5</v>
      </c>
      <c r="K19" s="12">
        <v>24278.7</v>
      </c>
      <c r="L19" s="12">
        <v>26378.2</v>
      </c>
      <c r="M19" s="12">
        <v>28251.100000000002</v>
      </c>
      <c r="N19" s="12">
        <v>30398.2</v>
      </c>
      <c r="O19" s="12">
        <v>32687.200000000001</v>
      </c>
      <c r="P19" s="9">
        <f t="shared" si="3"/>
        <v>20891.400709219859</v>
      </c>
      <c r="Q19" s="9">
        <f t="shared" si="4"/>
        <v>21523.670212765959</v>
      </c>
      <c r="R19" s="9">
        <f t="shared" si="5"/>
        <v>23384.929078014186</v>
      </c>
      <c r="S19" s="9">
        <f t="shared" si="6"/>
        <v>25045.301418439722</v>
      </c>
      <c r="T19" s="9">
        <f t="shared" si="7"/>
        <v>26948.758865248226</v>
      </c>
      <c r="U19" s="9">
        <f t="shared" si="8"/>
        <v>28978.014184397165</v>
      </c>
    </row>
    <row r="20" spans="1:21" ht="14.25" customHeight="1" x14ac:dyDescent="0.2">
      <c r="A20" s="3"/>
      <c r="B20" s="5" t="str">
        <f>"4.3.5"</f>
        <v>4.3.5</v>
      </c>
      <c r="C20" s="5" t="s">
        <v>24</v>
      </c>
      <c r="D20" s="10">
        <v>72</v>
      </c>
      <c r="E20" s="10">
        <v>71</v>
      </c>
      <c r="F20" s="10">
        <v>71</v>
      </c>
      <c r="G20" s="10">
        <v>71</v>
      </c>
      <c r="H20" s="10">
        <v>72</v>
      </c>
      <c r="I20" s="10">
        <v>72</v>
      </c>
      <c r="J20" s="12">
        <v>18045</v>
      </c>
      <c r="K20" s="12">
        <v>18366.2</v>
      </c>
      <c r="L20" s="12">
        <v>19951.8</v>
      </c>
      <c r="M20" s="12">
        <v>21368.400000000001</v>
      </c>
      <c r="N20" s="12">
        <v>23292.400000000001</v>
      </c>
      <c r="O20" s="12">
        <v>25046.3</v>
      </c>
      <c r="P20" s="9">
        <f t="shared" si="3"/>
        <v>20885.416666666668</v>
      </c>
      <c r="Q20" s="9">
        <f t="shared" si="4"/>
        <v>21556.572769953054</v>
      </c>
      <c r="R20" s="9">
        <f t="shared" si="5"/>
        <v>23417.605633802817</v>
      </c>
      <c r="S20" s="9">
        <f t="shared" si="6"/>
        <v>25080.281690140848</v>
      </c>
      <c r="T20" s="9">
        <f t="shared" si="7"/>
        <v>26958.796296296299</v>
      </c>
      <c r="U20" s="9">
        <f t="shared" si="8"/>
        <v>28988.773148148146</v>
      </c>
    </row>
    <row r="21" spans="1:21" ht="14.25" customHeight="1" x14ac:dyDescent="0.2">
      <c r="A21" s="3"/>
      <c r="B21" s="5" t="str">
        <f>"4.3.6"</f>
        <v>4.3.6</v>
      </c>
      <c r="C21" s="5" t="s">
        <v>25</v>
      </c>
      <c r="D21" s="10">
        <v>97</v>
      </c>
      <c r="E21" s="10">
        <v>97</v>
      </c>
      <c r="F21" s="10">
        <v>80</v>
      </c>
      <c r="G21" s="10">
        <v>80</v>
      </c>
      <c r="H21" s="10">
        <v>81</v>
      </c>
      <c r="I21" s="10">
        <v>81</v>
      </c>
      <c r="J21" s="12">
        <v>24259.200000000001</v>
      </c>
      <c r="K21" s="12">
        <v>25080.400000000001</v>
      </c>
      <c r="L21" s="12">
        <v>22555</v>
      </c>
      <c r="M21" s="12">
        <v>24056.400000000001</v>
      </c>
      <c r="N21" s="12">
        <v>26184.7</v>
      </c>
      <c r="O21" s="12">
        <v>28156.400000000001</v>
      </c>
      <c r="P21" s="9">
        <f t="shared" si="3"/>
        <v>20841.237113402061</v>
      </c>
      <c r="Q21" s="9">
        <f t="shared" si="4"/>
        <v>21546.735395189004</v>
      </c>
      <c r="R21" s="9">
        <f t="shared" si="5"/>
        <v>23494.791666666668</v>
      </c>
      <c r="S21" s="9">
        <f t="shared" si="6"/>
        <v>25058.750000000004</v>
      </c>
      <c r="T21" s="9">
        <f t="shared" si="7"/>
        <v>26938.991769547327</v>
      </c>
      <c r="U21" s="9">
        <f t="shared" si="8"/>
        <v>28967.489711934159</v>
      </c>
    </row>
    <row r="22" spans="1:21" ht="14.25" customHeight="1" x14ac:dyDescent="0.2">
      <c r="A22" s="3"/>
      <c r="B22" s="5" t="str">
        <f>"4.3.7"</f>
        <v>4.3.7</v>
      </c>
      <c r="C22" s="5" t="s">
        <v>26</v>
      </c>
      <c r="D22" s="10">
        <v>80</v>
      </c>
      <c r="E22" s="10">
        <v>80</v>
      </c>
      <c r="F22" s="10">
        <v>77</v>
      </c>
      <c r="G22" s="10">
        <v>77</v>
      </c>
      <c r="H22" s="10">
        <v>77</v>
      </c>
      <c r="I22" s="10">
        <v>77</v>
      </c>
      <c r="J22" s="12">
        <v>20153.5</v>
      </c>
      <c r="K22" s="12">
        <v>20699.8</v>
      </c>
      <c r="L22" s="12">
        <v>21648.799999999999</v>
      </c>
      <c r="M22" s="12">
        <v>23185.8</v>
      </c>
      <c r="N22" s="12">
        <v>24907.9</v>
      </c>
      <c r="O22" s="12">
        <v>26783.5</v>
      </c>
      <c r="P22" s="9">
        <f t="shared" si="3"/>
        <v>20993.229166666664</v>
      </c>
      <c r="Q22" s="9">
        <f t="shared" si="4"/>
        <v>21562.291666666668</v>
      </c>
      <c r="R22" s="9">
        <f t="shared" si="5"/>
        <v>23429.437229437226</v>
      </c>
      <c r="S22" s="9">
        <f t="shared" si="6"/>
        <v>25092.857142857141</v>
      </c>
      <c r="T22" s="9">
        <f t="shared" si="7"/>
        <v>26956.601731601731</v>
      </c>
      <c r="U22" s="9">
        <f t="shared" si="8"/>
        <v>28986.471861471859</v>
      </c>
    </row>
    <row r="23" spans="1:21" ht="14.25" customHeight="1" x14ac:dyDescent="0.2">
      <c r="A23" s="3"/>
      <c r="B23" s="5" t="str">
        <f>"4.3.8"</f>
        <v>4.3.8</v>
      </c>
      <c r="C23" s="5" t="s">
        <v>27</v>
      </c>
      <c r="D23" s="10">
        <v>54</v>
      </c>
      <c r="E23" s="10">
        <v>54</v>
      </c>
      <c r="F23" s="10">
        <v>54</v>
      </c>
      <c r="G23" s="10">
        <v>54</v>
      </c>
      <c r="H23" s="10">
        <v>54</v>
      </c>
      <c r="I23" s="10">
        <v>54</v>
      </c>
      <c r="J23" s="12">
        <v>13437.800000000001</v>
      </c>
      <c r="K23" s="12">
        <v>13941.5</v>
      </c>
      <c r="L23" s="12">
        <v>15217.4</v>
      </c>
      <c r="M23" s="12">
        <v>16237.800000000001</v>
      </c>
      <c r="N23" s="12">
        <v>17471.8</v>
      </c>
      <c r="O23" s="12">
        <v>18787.400000000001</v>
      </c>
      <c r="P23" s="9">
        <f t="shared" si="3"/>
        <v>20737.345679012345</v>
      </c>
      <c r="Q23" s="9">
        <f t="shared" si="4"/>
        <v>21514.660493827163</v>
      </c>
      <c r="R23" s="9">
        <f t="shared" si="5"/>
        <v>23483.641975308645</v>
      </c>
      <c r="S23" s="9">
        <f t="shared" si="6"/>
        <v>25058.333333333336</v>
      </c>
      <c r="T23" s="9">
        <f t="shared" si="7"/>
        <v>26962.654320987655</v>
      </c>
      <c r="U23" s="9">
        <f t="shared" si="8"/>
        <v>28992.901234567908</v>
      </c>
    </row>
    <row r="24" spans="1:21" ht="14.25" customHeight="1" x14ac:dyDescent="0.2">
      <c r="A24" s="3"/>
      <c r="B24" s="5" t="str">
        <f>"4.3.9"</f>
        <v>4.3.9</v>
      </c>
      <c r="C24" s="5" t="s">
        <v>28</v>
      </c>
      <c r="D24" s="10">
        <v>65</v>
      </c>
      <c r="E24" s="10">
        <v>65</v>
      </c>
      <c r="F24" s="10">
        <v>68</v>
      </c>
      <c r="G24" s="10">
        <v>68</v>
      </c>
      <c r="H24" s="10">
        <v>68</v>
      </c>
      <c r="I24" s="10">
        <v>68</v>
      </c>
      <c r="J24" s="12">
        <v>16340.6</v>
      </c>
      <c r="K24" s="12">
        <v>16718.5</v>
      </c>
      <c r="L24" s="12">
        <v>19088.8</v>
      </c>
      <c r="M24" s="12">
        <v>20444.100000000002</v>
      </c>
      <c r="N24" s="12">
        <v>21997.9</v>
      </c>
      <c r="O24" s="12">
        <v>23654.3</v>
      </c>
      <c r="P24" s="9">
        <f t="shared" si="3"/>
        <v>20949.487179487183</v>
      </c>
      <c r="Q24" s="9">
        <f t="shared" si="4"/>
        <v>21433.974358974356</v>
      </c>
      <c r="R24" s="9">
        <f t="shared" si="5"/>
        <v>23393.137254901958</v>
      </c>
      <c r="S24" s="9">
        <f t="shared" si="6"/>
        <v>25054.044117647063</v>
      </c>
      <c r="T24" s="9">
        <f t="shared" si="7"/>
        <v>26958.210784313724</v>
      </c>
      <c r="U24" s="9">
        <f t="shared" si="8"/>
        <v>28988.112745098038</v>
      </c>
    </row>
    <row r="25" spans="1:21" ht="14.25" customHeight="1" x14ac:dyDescent="0.2">
      <c r="A25" s="3"/>
      <c r="B25" s="5" t="str">
        <f>"4.3.10"</f>
        <v>4.3.10</v>
      </c>
      <c r="C25" s="5" t="s">
        <v>29</v>
      </c>
      <c r="D25" s="10">
        <v>131</v>
      </c>
      <c r="E25" s="10">
        <v>127</v>
      </c>
      <c r="F25" s="10">
        <v>130</v>
      </c>
      <c r="G25" s="10">
        <v>130</v>
      </c>
      <c r="H25" s="10">
        <v>130</v>
      </c>
      <c r="I25" s="10">
        <v>130</v>
      </c>
      <c r="J25" s="12">
        <v>32718.5</v>
      </c>
      <c r="K25" s="12">
        <v>32968.300000000003</v>
      </c>
      <c r="L25" s="12">
        <v>36376.1</v>
      </c>
      <c r="M25" s="12">
        <v>39098.800000000003</v>
      </c>
      <c r="N25" s="12">
        <v>42070.3</v>
      </c>
      <c r="O25" s="12">
        <v>45238.200000000004</v>
      </c>
      <c r="P25" s="9">
        <f t="shared" si="3"/>
        <v>20813.295165394404</v>
      </c>
      <c r="Q25" s="9">
        <f t="shared" si="4"/>
        <v>21632.742782152236</v>
      </c>
      <c r="R25" s="9">
        <f t="shared" si="5"/>
        <v>23318.01282051282</v>
      </c>
      <c r="S25" s="9">
        <f t="shared" si="6"/>
        <v>25063.333333333336</v>
      </c>
      <c r="T25" s="9">
        <f t="shared" si="7"/>
        <v>26968.141025641027</v>
      </c>
      <c r="U25" s="9">
        <f t="shared" si="8"/>
        <v>28998.846153846156</v>
      </c>
    </row>
    <row r="26" spans="1:21" ht="14.25" customHeight="1" x14ac:dyDescent="0.2">
      <c r="A26" s="3"/>
      <c r="B26" s="5" t="str">
        <f>"4.3.11"</f>
        <v>4.3.11</v>
      </c>
      <c r="C26" s="5" t="s">
        <v>30</v>
      </c>
      <c r="D26" s="10">
        <v>66</v>
      </c>
      <c r="E26" s="10">
        <v>66</v>
      </c>
      <c r="F26" s="10">
        <v>66</v>
      </c>
      <c r="G26" s="10">
        <v>66</v>
      </c>
      <c r="H26" s="10">
        <v>66</v>
      </c>
      <c r="I26" s="10">
        <v>66</v>
      </c>
      <c r="J26" s="12">
        <v>16151.300000000001</v>
      </c>
      <c r="K26" s="12">
        <v>17059.099999999999</v>
      </c>
      <c r="L26" s="12">
        <v>18553.2</v>
      </c>
      <c r="M26" s="12">
        <v>19870.5</v>
      </c>
      <c r="N26" s="12">
        <v>21320.7</v>
      </c>
      <c r="O26" s="12">
        <v>22926.2</v>
      </c>
      <c r="P26" s="9">
        <f t="shared" si="3"/>
        <v>20393.055555555558</v>
      </c>
      <c r="Q26" s="9">
        <f t="shared" si="4"/>
        <v>21539.267676767675</v>
      </c>
      <c r="R26" s="9">
        <f t="shared" si="5"/>
        <v>23425.757575757576</v>
      </c>
      <c r="S26" s="9">
        <f t="shared" si="6"/>
        <v>25089.015151515152</v>
      </c>
      <c r="T26" s="9">
        <f t="shared" si="7"/>
        <v>26920.07575757576</v>
      </c>
      <c r="U26" s="9">
        <f t="shared" si="8"/>
        <v>28947.222222222223</v>
      </c>
    </row>
    <row r="27" spans="1:21" ht="14.25" customHeight="1" x14ac:dyDescent="0.2">
      <c r="A27" s="3"/>
      <c r="B27" s="5" t="str">
        <f>"4.3.12"</f>
        <v>4.3.12</v>
      </c>
      <c r="C27" s="5" t="s">
        <v>31</v>
      </c>
      <c r="D27" s="10">
        <v>105</v>
      </c>
      <c r="E27" s="10">
        <v>105</v>
      </c>
      <c r="F27" s="10">
        <v>102</v>
      </c>
      <c r="G27" s="10">
        <v>102</v>
      </c>
      <c r="H27" s="10">
        <v>103</v>
      </c>
      <c r="I27" s="10">
        <v>105</v>
      </c>
      <c r="J27" s="12">
        <v>26443.7</v>
      </c>
      <c r="K27" s="12">
        <v>26779.600000000002</v>
      </c>
      <c r="L27" s="12">
        <v>28654.18</v>
      </c>
      <c r="M27" s="12">
        <v>30688.600000000002</v>
      </c>
      <c r="N27" s="12">
        <v>33320.9</v>
      </c>
      <c r="O27" s="12">
        <v>36529.9</v>
      </c>
      <c r="P27" s="9">
        <f t="shared" si="3"/>
        <v>20987.063492063495</v>
      </c>
      <c r="Q27" s="9">
        <f t="shared" si="4"/>
        <v>21253.650793650795</v>
      </c>
      <c r="R27" s="9">
        <f t="shared" si="5"/>
        <v>23410.277777777777</v>
      </c>
      <c r="S27" s="9">
        <f t="shared" si="6"/>
        <v>25072.385620915033</v>
      </c>
      <c r="T27" s="9">
        <f t="shared" si="7"/>
        <v>26958.656957928804</v>
      </c>
      <c r="U27" s="9">
        <f t="shared" si="8"/>
        <v>28991.984126984124</v>
      </c>
    </row>
    <row r="28" spans="1:21" ht="14.25" customHeight="1" x14ac:dyDescent="0.2">
      <c r="A28" s="3"/>
      <c r="B28" s="5" t="str">
        <f>"4.3.13"</f>
        <v>4.3.13</v>
      </c>
      <c r="C28" s="5" t="s">
        <v>32</v>
      </c>
      <c r="D28" s="10">
        <v>140</v>
      </c>
      <c r="E28" s="10">
        <v>140</v>
      </c>
      <c r="F28" s="10">
        <v>137</v>
      </c>
      <c r="G28" s="10">
        <v>137</v>
      </c>
      <c r="H28" s="10">
        <v>137</v>
      </c>
      <c r="I28" s="10">
        <v>137</v>
      </c>
      <c r="J28" s="12">
        <v>34804.699999999997</v>
      </c>
      <c r="K28" s="12">
        <v>35982.5</v>
      </c>
      <c r="L28" s="12">
        <v>38501.279999999999</v>
      </c>
      <c r="M28" s="12">
        <v>41234.9</v>
      </c>
      <c r="N28" s="12">
        <v>44368.700000000004</v>
      </c>
      <c r="O28" s="12">
        <v>47609.599999999999</v>
      </c>
      <c r="P28" s="9">
        <f t="shared" si="3"/>
        <v>20717.083333333332</v>
      </c>
      <c r="Q28" s="9">
        <f t="shared" si="4"/>
        <v>21418.154761904763</v>
      </c>
      <c r="R28" s="9">
        <f t="shared" si="5"/>
        <v>23419.270072992698</v>
      </c>
      <c r="S28" s="9">
        <f t="shared" si="6"/>
        <v>25082.05596107056</v>
      </c>
      <c r="T28" s="9">
        <f t="shared" si="7"/>
        <v>26988.260340632605</v>
      </c>
      <c r="U28" s="9">
        <f t="shared" si="8"/>
        <v>28959.610705596104</v>
      </c>
    </row>
    <row r="29" spans="1:21" ht="14.25" customHeight="1" x14ac:dyDescent="0.2">
      <c r="A29" s="3"/>
      <c r="B29" s="5" t="str">
        <f>"4.3.14"</f>
        <v>4.3.14</v>
      </c>
      <c r="C29" s="5" t="s">
        <v>33</v>
      </c>
      <c r="D29" s="10">
        <v>63</v>
      </c>
      <c r="E29" s="10">
        <v>63</v>
      </c>
      <c r="F29" s="10">
        <v>63</v>
      </c>
      <c r="G29" s="10">
        <v>63</v>
      </c>
      <c r="H29" s="10">
        <v>63</v>
      </c>
      <c r="I29" s="10">
        <v>63</v>
      </c>
      <c r="J29" s="12">
        <v>15587.5</v>
      </c>
      <c r="K29" s="12">
        <v>16288.7</v>
      </c>
      <c r="L29" s="12">
        <v>17828.900000000001</v>
      </c>
      <c r="M29" s="12">
        <v>18954.7</v>
      </c>
      <c r="N29" s="12">
        <v>20395.3</v>
      </c>
      <c r="O29" s="12">
        <v>21881.100000000002</v>
      </c>
      <c r="P29" s="9">
        <f t="shared" si="3"/>
        <v>20618.386243386245</v>
      </c>
      <c r="Q29" s="9">
        <f t="shared" si="4"/>
        <v>21545.899470899472</v>
      </c>
      <c r="R29" s="9">
        <f t="shared" si="5"/>
        <v>23583.201058201059</v>
      </c>
      <c r="S29" s="9">
        <f t="shared" si="6"/>
        <v>25072.354497354496</v>
      </c>
      <c r="T29" s="9">
        <f t="shared" si="7"/>
        <v>26977.910052910051</v>
      </c>
      <c r="U29" s="9">
        <f t="shared" si="8"/>
        <v>28943.253968253968</v>
      </c>
    </row>
    <row r="30" spans="1:21" ht="14.25" customHeight="1" x14ac:dyDescent="0.2">
      <c r="A30" s="3"/>
      <c r="B30" s="5" t="str">
        <f>"4.3.15"</f>
        <v>4.3.15</v>
      </c>
      <c r="C30" s="5" t="s">
        <v>34</v>
      </c>
      <c r="D30" s="10">
        <v>95</v>
      </c>
      <c r="E30" s="10">
        <v>95</v>
      </c>
      <c r="F30" s="10">
        <v>95</v>
      </c>
      <c r="G30" s="10">
        <v>95</v>
      </c>
      <c r="H30" s="10">
        <v>95</v>
      </c>
      <c r="I30" s="10">
        <v>95</v>
      </c>
      <c r="J30" s="12">
        <v>23897</v>
      </c>
      <c r="K30" s="12">
        <v>24707.5</v>
      </c>
      <c r="L30" s="12">
        <v>26737</v>
      </c>
      <c r="M30" s="12">
        <v>28585.3</v>
      </c>
      <c r="N30" s="12">
        <v>30757.8</v>
      </c>
      <c r="O30" s="12">
        <v>33023.800000000003</v>
      </c>
      <c r="P30" s="9">
        <f t="shared" si="3"/>
        <v>20962.280701754386</v>
      </c>
      <c r="Q30" s="9">
        <f t="shared" si="4"/>
        <v>21673.245614035084</v>
      </c>
      <c r="R30" s="9">
        <f t="shared" si="5"/>
        <v>23453.508771929821</v>
      </c>
      <c r="S30" s="9">
        <f t="shared" si="6"/>
        <v>25074.824561403508</v>
      </c>
      <c r="T30" s="9">
        <f t="shared" si="7"/>
        <v>26980.526315789473</v>
      </c>
      <c r="U30" s="9">
        <f t="shared" si="8"/>
        <v>28968.245614035088</v>
      </c>
    </row>
    <row r="31" spans="1:21" ht="14.25" customHeight="1" x14ac:dyDescent="0.2">
      <c r="A31" s="3"/>
      <c r="B31" s="5" t="str">
        <f>"4.3.16"</f>
        <v>4.3.16</v>
      </c>
      <c r="C31" s="5" t="s">
        <v>35</v>
      </c>
      <c r="D31" s="10">
        <v>89</v>
      </c>
      <c r="E31" s="10">
        <v>89</v>
      </c>
      <c r="F31" s="10">
        <v>89</v>
      </c>
      <c r="G31" s="10">
        <v>89</v>
      </c>
      <c r="H31" s="10">
        <v>89</v>
      </c>
      <c r="I31" s="10">
        <v>89</v>
      </c>
      <c r="J31" s="12">
        <v>22089.8</v>
      </c>
      <c r="K31" s="12">
        <v>23026.2</v>
      </c>
      <c r="L31" s="12">
        <v>24938</v>
      </c>
      <c r="M31" s="12">
        <v>26808.600000000002</v>
      </c>
      <c r="N31" s="12">
        <v>28746.100000000002</v>
      </c>
      <c r="O31" s="12">
        <v>30910.7</v>
      </c>
      <c r="P31" s="9">
        <f t="shared" si="3"/>
        <v>20683.333333333332</v>
      </c>
      <c r="Q31" s="9">
        <f t="shared" si="4"/>
        <v>21560.112359550563</v>
      </c>
      <c r="R31" s="9">
        <f t="shared" si="5"/>
        <v>23350.187265917601</v>
      </c>
      <c r="S31" s="9">
        <f t="shared" si="6"/>
        <v>25101.685393258431</v>
      </c>
      <c r="T31" s="9">
        <f t="shared" si="7"/>
        <v>26915.823970037454</v>
      </c>
      <c r="U31" s="9">
        <f t="shared" si="8"/>
        <v>28942.602996254682</v>
      </c>
    </row>
    <row r="32" spans="1:21" ht="14.25" customHeight="1" x14ac:dyDescent="0.2">
      <c r="A32" s="1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  <row r="33" spans="1:21" ht="14.25" customHeight="1" x14ac:dyDescent="0.2">
      <c r="A33" s="1"/>
      <c r="B33" s="1"/>
      <c r="C33" s="18" t="s">
        <v>36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"/>
      <c r="Q33" s="1"/>
      <c r="R33" s="1"/>
      <c r="S33" s="1"/>
      <c r="T33" s="1"/>
      <c r="U33" s="1"/>
    </row>
    <row r="34" spans="1:21" ht="14.2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4.25" customHeight="1" x14ac:dyDescent="0.2">
      <c r="A35" s="1"/>
      <c r="B35" s="1" t="s">
        <v>37</v>
      </c>
      <c r="C35" s="15"/>
      <c r="D35" s="1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4.25" customHeight="1" x14ac:dyDescent="0.2">
      <c r="A36" s="1"/>
      <c r="B36" s="1"/>
      <c r="C36" s="14"/>
      <c r="D36" s="1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4.25" customHeight="1" x14ac:dyDescent="0.2">
      <c r="A37" s="1"/>
      <c r="B37" s="1" t="s">
        <v>38</v>
      </c>
      <c r="C37" s="15"/>
      <c r="D37" s="1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4.25" customHeight="1" x14ac:dyDescent="0.2">
      <c r="A38" s="1"/>
      <c r="B38" s="1"/>
      <c r="C38" s="14"/>
      <c r="D38" s="1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4.25" customHeight="1" x14ac:dyDescent="0.2">
      <c r="A39" s="1"/>
      <c r="B39" s="1" t="s">
        <v>39</v>
      </c>
      <c r="C39" s="15"/>
      <c r="D39" s="1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</sheetData>
  <mergeCells count="12">
    <mergeCell ref="C39:D39"/>
    <mergeCell ref="C35:D35"/>
    <mergeCell ref="J6:O6"/>
    <mergeCell ref="C6:C7"/>
    <mergeCell ref="C37:D37"/>
    <mergeCell ref="B2:U2"/>
    <mergeCell ref="C33:O33"/>
    <mergeCell ref="D6:I6"/>
    <mergeCell ref="B6:B7"/>
    <mergeCell ref="P6:U6"/>
    <mergeCell ref="B3:U3"/>
    <mergeCell ref="B4:G4"/>
  </mergeCells>
  <pageMargins left="0.39" right="0.39" top="0.39" bottom="0.39" header="0.39" footer="0.39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</dc:creator>
  <cp:lastModifiedBy>Вера</cp:lastModifiedBy>
  <cp:lastPrinted>2021-07-15T14:11:22Z</cp:lastPrinted>
  <dcterms:created xsi:type="dcterms:W3CDTF">2021-07-15T14:10:59Z</dcterms:created>
  <dcterms:modified xsi:type="dcterms:W3CDTF">2021-07-15T14:11:24Z</dcterms:modified>
</cp:coreProperties>
</file>